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15eab8999398a0/Documentos/Projetos/Silvio - Project/"/>
    </mc:Choice>
  </mc:AlternateContent>
  <xr:revisionPtr revIDLastSave="4" documentId="8_{36DC4F16-4CA6-453E-96DA-796B21FDC06D}" xr6:coauthVersionLast="47" xr6:coauthVersionMax="47" xr10:uidLastSave="{0998D813-86F6-4111-B8B8-A0D85E897C86}"/>
  <bookViews>
    <workbookView xWindow="-120" yWindow="-120" windowWidth="20730" windowHeight="11040" xr2:uid="{A9158407-120E-413E-923F-74F1DAC00E32}"/>
  </bookViews>
  <sheets>
    <sheet name="HomePage" sheetId="5" r:id="rId1"/>
    <sheet name="Finanças" sheetId="1" r:id="rId2"/>
    <sheet name="Metas" sheetId="2" r:id="rId3"/>
    <sheet name="Dash Finanças" sheetId="4" r:id="rId4"/>
    <sheet name="Dash-metas" sheetId="3" r:id="rId5"/>
  </sheets>
  <definedNames>
    <definedName name="SegmentaçãodeDados_Categoria">#N/A</definedName>
    <definedName name="SegmentaçãodeDados_Conclusão">#N/A</definedName>
    <definedName name="SegmentaçãodeDados_Tipo">#N/A</definedName>
    <definedName name="SegmentaçãodeDados_Valor">#N/A</definedName>
  </definedNames>
  <calcPr calcId="18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  <x14:slicerCache r:id="rId8"/>
        <x14:slicerCache r:id="rId9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N1" i="1" s="1"/>
  <c r="N2" i="1" s="1"/>
  <c r="M2" i="1" s="1"/>
  <c r="A1" i="3"/>
  <c r="A1" i="4"/>
  <c r="I9" i="2"/>
  <c r="J9" i="2" s="1"/>
  <c r="I5" i="2"/>
  <c r="J5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8" i="2"/>
  <c r="J8" i="2" s="1"/>
  <c r="I7" i="2"/>
  <c r="J7" i="2" s="1"/>
  <c r="I6" i="2"/>
  <c r="J6" i="2" s="1"/>
  <c r="J10" i="1"/>
  <c r="J14" i="1" l="1"/>
  <c r="W2" i="4" s="1"/>
  <c r="O14" i="1"/>
  <c r="O15" i="1" s="1"/>
  <c r="N15" i="1" s="1"/>
</calcChain>
</file>

<file path=xl/sharedStrings.xml><?xml version="1.0" encoding="utf-8"?>
<sst xmlns="http://schemas.openxmlformats.org/spreadsheetml/2006/main" count="64" uniqueCount="43">
  <si>
    <t>Salário</t>
  </si>
  <si>
    <t>Mercado</t>
  </si>
  <si>
    <t>Lazer</t>
  </si>
  <si>
    <t>Serviços freelancer</t>
  </si>
  <si>
    <t>Uber</t>
  </si>
  <si>
    <t>Restaurante</t>
  </si>
  <si>
    <t>Internet</t>
  </si>
  <si>
    <t>Água</t>
  </si>
  <si>
    <t>Luz</t>
  </si>
  <si>
    <t>Financiamento</t>
  </si>
  <si>
    <t>Ração</t>
  </si>
  <si>
    <t>Descrição</t>
  </si>
  <si>
    <t>Tipo</t>
  </si>
  <si>
    <t>Valor</t>
  </si>
  <si>
    <t>Entradas</t>
  </si>
  <si>
    <t>Saídas</t>
  </si>
  <si>
    <t>Saldo</t>
  </si>
  <si>
    <t>Categoria</t>
  </si>
  <si>
    <t>Atual</t>
  </si>
  <si>
    <t>Objetivo</t>
  </si>
  <si>
    <t>Percentual</t>
  </si>
  <si>
    <t>Conclusão</t>
  </si>
  <si>
    <t>Leitura de livros</t>
  </si>
  <si>
    <t>Checkins de academia</t>
  </si>
  <si>
    <t>Reservas $</t>
  </si>
  <si>
    <t>Viagem</t>
  </si>
  <si>
    <t>Saúde mental e emocional</t>
  </si>
  <si>
    <t>Desenvolvimento de hábitos positivos</t>
  </si>
  <si>
    <t>Crescimento na carreira</t>
  </si>
  <si>
    <t>Novas habilidades e certificações</t>
  </si>
  <si>
    <t>Leitura e estudo contínuo</t>
  </si>
  <si>
    <t>Idiomas</t>
  </si>
  <si>
    <t>Saúde física</t>
  </si>
  <si>
    <t>Autocuidado e equilíbrio vida-trabalho</t>
  </si>
  <si>
    <t>Organização financeira</t>
  </si>
  <si>
    <t>Reserva de emergência</t>
  </si>
  <si>
    <t>Investimentos</t>
  </si>
  <si>
    <t>Cartão crédito 1</t>
  </si>
  <si>
    <t>Cartão crédito 2</t>
  </si>
  <si>
    <t>Finanças Janeiro - 2026</t>
  </si>
  <si>
    <t>Porcentual gasto</t>
  </si>
  <si>
    <t>Metas - 2026</t>
  </si>
  <si>
    <t>Testando a porcentagem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</si>
</sst>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2" fillId="3" borderId="4" xfId="0" applyFont="1" applyFill="1" applyBorder="1" applyAlignment="1">
      <alignment horizontal="center"/>
    </xf>
    <xf numFmtId="9" fontId="0" fillId="0" borderId="0" xfId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8" borderId="9" xfId="0" applyFill="1" applyBorder="1"/>
    <xf numFmtId="0" fontId="0" fillId="8" borderId="10" xfId="0" applyFill="1" applyBorder="1"/>
    <xf numFmtId="0" fontId="0" fillId="8" borderId="0" xfId="0" applyFill="1"/>
    <xf numFmtId="0" fontId="0" fillId="9" borderId="0" xfId="0" applyFill="1"/>
    <xf numFmtId="0" fontId="0" fillId="9" borderId="9" xfId="0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4" fillId="7" borderId="0" xfId="0" applyFont="1" applyFill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shrinkToFit="1"/>
    </xf>
    <xf numFmtId="164" fontId="0" fillId="0" borderId="0" xfId="0" applyNumberFormat="1" applyAlignment="1">
      <alignment vertical="center"/>
    </xf>
    <xf numFmtId="0" fontId="2" fillId="6" borderId="4" xfId="0" applyFon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4" fontId="0" fillId="11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8" fontId="0" fillId="2" borderId="5" xfId="0" applyNumberFormat="1" applyFill="1" applyBorder="1" applyAlignment="1">
      <alignment horizontal="center"/>
    </xf>
    <xf numFmtId="0" fontId="8" fillId="9" borderId="0" xfId="0" applyFont="1" applyFill="1"/>
    <xf numFmtId="9" fontId="8" fillId="9" borderId="0" xfId="1" applyFont="1" applyFill="1"/>
    <xf numFmtId="9" fontId="8" fillId="9" borderId="0" xfId="0" applyNumberFormat="1" applyFont="1" applyFill="1"/>
    <xf numFmtId="0" fontId="3" fillId="0" borderId="1" xfId="0" applyFont="1" applyBorder="1" applyAlignment="1">
      <alignment horizontal="center" vertical="distributed"/>
    </xf>
    <xf numFmtId="0" fontId="3" fillId="0" borderId="2" xfId="0" applyFont="1" applyBorder="1" applyAlignment="1">
      <alignment horizontal="center" vertical="distributed"/>
    </xf>
    <xf numFmtId="0" fontId="3" fillId="0" borderId="3" xfId="0" applyFont="1" applyBorder="1" applyAlignment="1">
      <alignment horizontal="center" vertical="distributed"/>
    </xf>
    <xf numFmtId="0" fontId="3" fillId="5" borderId="1" xfId="0" applyFont="1" applyFill="1" applyBorder="1" applyAlignment="1">
      <alignment horizontal="center" vertical="distributed"/>
    </xf>
    <xf numFmtId="0" fontId="3" fillId="5" borderId="2" xfId="0" applyFont="1" applyFill="1" applyBorder="1" applyAlignment="1">
      <alignment horizontal="center" vertical="distributed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3">
    <dxf>
      <fill>
        <patternFill>
          <fgColor theme="1"/>
          <bgColor theme="8" tint="-0.499984740745262"/>
        </patternFill>
      </fill>
    </dxf>
    <dxf>
      <fill>
        <patternFill>
          <bgColor rgb="FFFF0000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R$&quot;\ 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Gastos e Ganhos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Finanças!$H$4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Finanças!$F$5:$G$18</c15:sqref>
                  </c15:fullRef>
                  <c15:levelRef>
                    <c15:sqref>Finanças!$F$5:$F$18</c15:sqref>
                  </c15:levelRef>
                </c:ext>
              </c:extLst>
              <c:f>Finanças!$F$5:$F$18</c:f>
              <c:strCache>
                <c:ptCount val="13"/>
                <c:pt idx="0">
                  <c:v>Salário</c:v>
                </c:pt>
                <c:pt idx="1">
                  <c:v>Mercado</c:v>
                </c:pt>
                <c:pt idx="2">
                  <c:v>Lazer</c:v>
                </c:pt>
                <c:pt idx="3">
                  <c:v>Serviços freelancer</c:v>
                </c:pt>
                <c:pt idx="4">
                  <c:v>Uber</c:v>
                </c:pt>
                <c:pt idx="5">
                  <c:v>Restaurante</c:v>
                </c:pt>
                <c:pt idx="6">
                  <c:v>Internet</c:v>
                </c:pt>
                <c:pt idx="7">
                  <c:v>Água</c:v>
                </c:pt>
                <c:pt idx="8">
                  <c:v>Luz</c:v>
                </c:pt>
                <c:pt idx="9">
                  <c:v>Financiamento</c:v>
                </c:pt>
                <c:pt idx="10">
                  <c:v>Ração</c:v>
                </c:pt>
                <c:pt idx="11">
                  <c:v>Cartão crédito 1</c:v>
                </c:pt>
                <c:pt idx="12">
                  <c:v>Cartão crédito 2</c:v>
                </c:pt>
              </c:strCache>
            </c:strRef>
          </c:cat>
          <c:val>
            <c:numRef>
              <c:f>Finanças!$H$5:$H$18</c:f>
              <c:numCache>
                <c:formatCode>"R$"\ #,##0.00</c:formatCode>
                <c:ptCount val="14"/>
                <c:pt idx="0">
                  <c:v>3000</c:v>
                </c:pt>
                <c:pt idx="1">
                  <c:v>300</c:v>
                </c:pt>
                <c:pt idx="2">
                  <c:v>100</c:v>
                </c:pt>
                <c:pt idx="3">
                  <c:v>40</c:v>
                </c:pt>
                <c:pt idx="4">
                  <c:v>100</c:v>
                </c:pt>
                <c:pt idx="5">
                  <c:v>200</c:v>
                </c:pt>
                <c:pt idx="6">
                  <c:v>110</c:v>
                </c:pt>
                <c:pt idx="7">
                  <c:v>80</c:v>
                </c:pt>
                <c:pt idx="8">
                  <c:v>150</c:v>
                </c:pt>
                <c:pt idx="9">
                  <c:v>1000</c:v>
                </c:pt>
                <c:pt idx="10">
                  <c:v>110</c:v>
                </c:pt>
                <c:pt idx="11">
                  <c:v>800</c:v>
                </c:pt>
                <c:pt idx="12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2-491F-ABC9-005B767FBB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566048"/>
        <c:axId val="143565088"/>
      </c:barChart>
      <c:catAx>
        <c:axId val="143566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565088"/>
        <c:crosses val="autoZero"/>
        <c:auto val="1"/>
        <c:lblAlgn val="ctr"/>
        <c:lblOffset val="100"/>
        <c:noMultiLvlLbl val="0"/>
      </c:catAx>
      <c:valAx>
        <c:axId val="14356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56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2-4F50-9F20-E58A69975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2-4F50-9F20-E58A699756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Finanças!$M$1:$M$2</c:f>
              <c:strCache>
                <c:ptCount val="2"/>
                <c:pt idx="0">
                  <c:v>Porcentual gasto</c:v>
                </c:pt>
                <c:pt idx="1">
                  <c:v>Ultrapassou</c:v>
                </c:pt>
              </c:strCache>
            </c:strRef>
          </c:cat>
          <c:val>
            <c:numRef>
              <c:f>Finanças!$N$1:$N$2</c:f>
              <c:numCache>
                <c:formatCode>0%</c:formatCode>
                <c:ptCount val="2"/>
                <c:pt idx="0">
                  <c:v>1.2335526315789473</c:v>
                </c:pt>
                <c:pt idx="1">
                  <c:v>-0.23355263157894735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02-4F50-9F20-E58A699756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Percentual das metas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Metas!$I$4</c:f>
              <c:strCache>
                <c:ptCount val="1"/>
                <c:pt idx="0">
                  <c:v>Percentual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Metas!$F$5:$F$39</c:f>
              <c:strCache>
                <c:ptCount val="5"/>
                <c:pt idx="0">
                  <c:v>Leitura e estudo contínuo</c:v>
                </c:pt>
                <c:pt idx="1">
                  <c:v>Saúde física</c:v>
                </c:pt>
                <c:pt idx="2">
                  <c:v>Reserva de emergência</c:v>
                </c:pt>
                <c:pt idx="3">
                  <c:v>Lazer</c:v>
                </c:pt>
                <c:pt idx="4">
                  <c:v>Idiomas</c:v>
                </c:pt>
              </c:strCache>
            </c:strRef>
          </c:cat>
          <c:val>
            <c:numRef>
              <c:f>Metas!$I$5:$I$39</c:f>
              <c:numCache>
                <c:formatCode>0.00%</c:formatCode>
                <c:ptCount val="35"/>
                <c:pt idx="0">
                  <c:v>4.1666666666666664E-2</c:v>
                </c:pt>
                <c:pt idx="1">
                  <c:v>4.0000000000000001E-3</c:v>
                </c:pt>
                <c:pt idx="2">
                  <c:v>1E-3</c:v>
                </c:pt>
                <c:pt idx="3">
                  <c:v>8.3333333333333329E-2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02-43E9-A0D7-CAFAA0165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0192464"/>
        <c:axId val="14019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Metas!$G$4</c15:sqref>
                        </c15:formulaRef>
                      </c:ext>
                    </c:extLst>
                    <c:strCache>
                      <c:ptCount val="1"/>
                      <c:pt idx="0">
                        <c:v>Atual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Metas!$F$5:$F$39</c15:sqref>
                        </c15:formulaRef>
                      </c:ext>
                    </c:extLst>
                    <c:strCache>
                      <c:ptCount val="5"/>
                      <c:pt idx="0">
                        <c:v>Leitura e estudo contínuo</c:v>
                      </c:pt>
                      <c:pt idx="1">
                        <c:v>Saúde física</c:v>
                      </c:pt>
                      <c:pt idx="2">
                        <c:v>Reserva de emergência</c:v>
                      </c:pt>
                      <c:pt idx="3">
                        <c:v>Lazer</c:v>
                      </c:pt>
                      <c:pt idx="4">
                        <c:v>Idiomas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Metas!$G$5:$G$39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</c:v>
                      </c:pt>
                      <c:pt idx="1">
                        <c:v>1</c:v>
                      </c:pt>
                      <c:pt idx="2">
                        <c:v>10</c:v>
                      </c:pt>
                      <c:pt idx="3">
                        <c:v>1</c:v>
                      </c:pt>
                      <c:pt idx="4">
                        <c:v>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202-43E9-A0D7-CAFAA01652C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Metas!$H$4</c15:sqref>
                        </c15:formulaRef>
                      </c:ext>
                    </c:extLst>
                    <c:strCache>
                      <c:ptCount val="1"/>
                      <c:pt idx="0">
                        <c:v>Objetivo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Metas!$F$5:$F$39</c15:sqref>
                        </c15:formulaRef>
                      </c:ext>
                    </c:extLst>
                    <c:strCache>
                      <c:ptCount val="5"/>
                      <c:pt idx="0">
                        <c:v>Leitura e estudo contínuo</c:v>
                      </c:pt>
                      <c:pt idx="1">
                        <c:v>Saúde física</c:v>
                      </c:pt>
                      <c:pt idx="2">
                        <c:v>Reserva de emergência</c:v>
                      </c:pt>
                      <c:pt idx="3">
                        <c:v>Lazer</c:v>
                      </c:pt>
                      <c:pt idx="4">
                        <c:v>Idiomas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Metas!$H$5:$H$39</c15:sqref>
                        </c15:formulaRef>
                      </c:ext>
                    </c:extLst>
                    <c:numCache>
                      <c:formatCode>#,##0</c:formatCode>
                      <c:ptCount val="35"/>
                      <c:pt idx="0">
                        <c:v>24</c:v>
                      </c:pt>
                      <c:pt idx="1">
                        <c:v>250</c:v>
                      </c:pt>
                      <c:pt idx="2">
                        <c:v>10000</c:v>
                      </c:pt>
                      <c:pt idx="3">
                        <c:v>12</c:v>
                      </c:pt>
                      <c:pt idx="4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202-43E9-A0D7-CAFAA01652CC}"/>
                  </c:ext>
                </c:extLst>
              </c15:ser>
            </c15:filteredBarSeries>
          </c:ext>
        </c:extLst>
      </c:barChart>
      <c:catAx>
        <c:axId val="14019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91024"/>
        <c:crosses val="autoZero"/>
        <c:auto val="1"/>
        <c:lblAlgn val="ctr"/>
        <c:lblOffset val="100"/>
        <c:tickMarkSkip val="1"/>
        <c:noMultiLvlLbl val="0"/>
      </c:catAx>
      <c:valAx>
        <c:axId val="14019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9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ash-metas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Dash Finan&#231;as'!A1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0</xdr:rowOff>
    </xdr:from>
    <xdr:to>
      <xdr:col>15</xdr:col>
      <xdr:colOff>133350</xdr:colOff>
      <xdr:row>16</xdr:row>
      <xdr:rowOff>95249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741D678-9372-9052-319B-6DC65BB656BC}"/>
            </a:ext>
          </a:extLst>
        </xdr:cNvPr>
        <xdr:cNvSpPr txBox="1"/>
      </xdr:nvSpPr>
      <xdr:spPr>
        <a:xfrm>
          <a:off x="2428875" y="381000"/>
          <a:ext cx="6848475" cy="276224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/>
            <a:t>Caso você goste do material e queira contribuir de alguma forma, ficarei muito grato.</a:t>
          </a:r>
        </a:p>
        <a:p>
          <a:pPr algn="ctr"/>
          <a:br>
            <a:rPr lang="pt-BR" sz="2000"/>
          </a:br>
          <a:r>
            <a:rPr lang="pt-BR" sz="2000"/>
            <a:t>A chave Pix é o meu próprio número de WhatsApp.</a:t>
          </a:r>
          <a:br>
            <a:rPr lang="pt-BR" sz="2000"/>
          </a:br>
          <a:r>
            <a:rPr lang="pt-BR" sz="2000"/>
            <a:t>Sempre que tiver dúvidas relacionadas ao Excel ou até mesmo sugestões para eu criar, estarei à disposição para ajudar.</a:t>
          </a:r>
          <a:endParaRPr lang="pt-BR" sz="2000" baseline="0"/>
        </a:p>
        <a:p>
          <a:pPr algn="ctr"/>
          <a:endParaRPr lang="pt-BR" sz="2000" baseline="0"/>
        </a:p>
        <a:p>
          <a:pPr algn="ctr"/>
          <a:r>
            <a:rPr lang="pt-BR" sz="2000" baseline="0"/>
            <a:t>PIX: 12992509452</a:t>
          </a:r>
          <a:endParaRPr lang="pt-BR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342340</xdr:colOff>
      <xdr:row>9</xdr:row>
      <xdr:rowOff>107578</xdr:rowOff>
    </xdr:from>
    <xdr:to>
      <xdr:col>3</xdr:col>
      <xdr:colOff>342340</xdr:colOff>
      <xdr:row>17</xdr:row>
      <xdr:rowOff>107578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DA2FEFB6-A370-4671-8A92-05B077F1C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340" y="1822078"/>
              <a:ext cx="1828800" cy="152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576543</xdr:colOff>
      <xdr:row>8</xdr:row>
      <xdr:rowOff>98611</xdr:rowOff>
    </xdr:from>
    <xdr:to>
      <xdr:col>19</xdr:col>
      <xdr:colOff>576543</xdr:colOff>
      <xdr:row>25</xdr:row>
      <xdr:rowOff>22412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Valor">
              <a:extLst>
                <a:ext uri="{FF2B5EF4-FFF2-40B4-BE49-F238E27FC236}">
                  <a16:creationId xmlns:a16="http://schemas.microsoft.com/office/drawing/2014/main" id="{5DECCA85-66F9-4F82-899B-DFCCE08530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al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30143" y="1622611"/>
              <a:ext cx="1828800" cy="31623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</xdr:col>
      <xdr:colOff>428625</xdr:colOff>
      <xdr:row>4</xdr:row>
      <xdr:rowOff>142875</xdr:rowOff>
    </xdr:from>
    <xdr:to>
      <xdr:col>4</xdr:col>
      <xdr:colOff>295275</xdr:colOff>
      <xdr:row>7</xdr:row>
      <xdr:rowOff>161925</xdr:rowOff>
    </xdr:to>
    <xdr:sp macro="" textlink="Finanças!J6">
      <xdr:nvSpPr>
        <xdr:cNvPr id="4" name="Retângulo: Cantos Arredondados 3">
          <a:extLst>
            <a:ext uri="{FF2B5EF4-FFF2-40B4-BE49-F238E27FC236}">
              <a16:creationId xmlns:a16="http://schemas.microsoft.com/office/drawing/2014/main" id="{4BF9F435-6723-5336-8DE9-6083F52E358E}"/>
            </a:ext>
          </a:extLst>
        </xdr:cNvPr>
        <xdr:cNvSpPr/>
      </xdr:nvSpPr>
      <xdr:spPr>
        <a:xfrm>
          <a:off x="1038225" y="904875"/>
          <a:ext cx="1695450" cy="590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9C00EDD1-FCD9-49C3-81C6-BD38B060E138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R$ 3.040,00</a:t>
          </a:fld>
          <a:endParaRPr lang="pt-BR" sz="1800" b="0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9</xdr:col>
      <xdr:colOff>38100</xdr:colOff>
      <xdr:row>4</xdr:row>
      <xdr:rowOff>95249</xdr:rowOff>
    </xdr:from>
    <xdr:to>
      <xdr:col>11</xdr:col>
      <xdr:colOff>361950</xdr:colOff>
      <xdr:row>7</xdr:row>
      <xdr:rowOff>161924</xdr:rowOff>
    </xdr:to>
    <xdr:sp macro="" textlink="Finanças!J10">
      <xdr:nvSpPr>
        <xdr:cNvPr id="5" name="Retângulo: Cantos Arredondados 4">
          <a:extLst>
            <a:ext uri="{FF2B5EF4-FFF2-40B4-BE49-F238E27FC236}">
              <a16:creationId xmlns:a16="http://schemas.microsoft.com/office/drawing/2014/main" id="{E16832D1-8517-4F66-A677-F6BD3E443386}"/>
            </a:ext>
          </a:extLst>
        </xdr:cNvPr>
        <xdr:cNvSpPr/>
      </xdr:nvSpPr>
      <xdr:spPr>
        <a:xfrm>
          <a:off x="5524500" y="857249"/>
          <a:ext cx="1543050" cy="63817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fld id="{E9D26F64-0386-44D6-B3E8-C3D356EEC144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R$ 3.750,00</a:t>
          </a:fld>
          <a:endParaRPr lang="pt-BR" sz="1800" b="0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16</xdr:col>
      <xdr:colOff>590549</xdr:colOff>
      <xdr:row>4</xdr:row>
      <xdr:rowOff>95249</xdr:rowOff>
    </xdr:from>
    <xdr:to>
      <xdr:col>19</xdr:col>
      <xdr:colOff>285750</xdr:colOff>
      <xdr:row>7</xdr:row>
      <xdr:rowOff>171450</xdr:rowOff>
    </xdr:to>
    <xdr:sp macro="" textlink="Finanças!J14">
      <xdr:nvSpPr>
        <xdr:cNvPr id="6" name="Retângulo: Cantos Arredondados 5">
          <a:extLst>
            <a:ext uri="{FF2B5EF4-FFF2-40B4-BE49-F238E27FC236}">
              <a16:creationId xmlns:a16="http://schemas.microsoft.com/office/drawing/2014/main" id="{0DF93F4B-8122-45BA-AD6E-E73F48E64E71}"/>
            </a:ext>
          </a:extLst>
        </xdr:cNvPr>
        <xdr:cNvSpPr/>
      </xdr:nvSpPr>
      <xdr:spPr>
        <a:xfrm>
          <a:off x="10344149" y="857249"/>
          <a:ext cx="1524001" cy="647701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AF2CFAD-9188-4990-A151-3B71674FF9DC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-R$ 710,00</a:t>
          </a:fld>
          <a:endParaRPr lang="pt-BR" sz="1800"/>
        </a:p>
      </xdr:txBody>
    </xdr:sp>
    <xdr:clientData/>
  </xdr:twoCellAnchor>
  <xdr:twoCellAnchor>
    <xdr:from>
      <xdr:col>1</xdr:col>
      <xdr:colOff>485775</xdr:colOff>
      <xdr:row>3</xdr:row>
      <xdr:rowOff>28575</xdr:rowOff>
    </xdr:from>
    <xdr:to>
      <xdr:col>4</xdr:col>
      <xdr:colOff>257175</xdr:colOff>
      <xdr:row>4</xdr:row>
      <xdr:rowOff>114300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25665DE-1BB0-541A-19E2-3F534EBD2F10}"/>
            </a:ext>
          </a:extLst>
        </xdr:cNvPr>
        <xdr:cNvSpPr txBox="1"/>
      </xdr:nvSpPr>
      <xdr:spPr>
        <a:xfrm>
          <a:off x="1095375" y="600075"/>
          <a:ext cx="1600200" cy="276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/>
            <a:t>Receitas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381000</xdr:colOff>
      <xdr:row>4</xdr:row>
      <xdr:rowOff>85725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D056DE5E-8FC1-451C-87C3-3412026B4BE2}"/>
            </a:ext>
          </a:extLst>
        </xdr:cNvPr>
        <xdr:cNvSpPr txBox="1"/>
      </xdr:nvSpPr>
      <xdr:spPr>
        <a:xfrm>
          <a:off x="5486400" y="571500"/>
          <a:ext cx="1600200" cy="276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/>
            <a:t>Despesas</a:t>
          </a:r>
        </a:p>
      </xdr:txBody>
    </xdr:sp>
    <xdr:clientData/>
  </xdr:twoCellAnchor>
  <xdr:twoCellAnchor>
    <xdr:from>
      <xdr:col>16</xdr:col>
      <xdr:colOff>552450</xdr:colOff>
      <xdr:row>3</xdr:row>
      <xdr:rowOff>0</xdr:rowOff>
    </xdr:from>
    <xdr:to>
      <xdr:col>19</xdr:col>
      <xdr:colOff>323850</xdr:colOff>
      <xdr:row>4</xdr:row>
      <xdr:rowOff>85725</xdr:rowOff>
    </xdr:to>
    <xdr:sp macro="" textlink="$W$2">
      <xdr:nvSpPr>
        <xdr:cNvPr id="9" name="CaixaDeTexto 8">
          <a:extLst>
            <a:ext uri="{FF2B5EF4-FFF2-40B4-BE49-F238E27FC236}">
              <a16:creationId xmlns:a16="http://schemas.microsoft.com/office/drawing/2014/main" id="{19AD1D65-280C-4465-8C1D-C00D0348BCEE}"/>
            </a:ext>
          </a:extLst>
        </xdr:cNvPr>
        <xdr:cNvSpPr txBox="1"/>
      </xdr:nvSpPr>
      <xdr:spPr>
        <a:xfrm>
          <a:off x="10306050" y="571500"/>
          <a:ext cx="1600200" cy="276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421019F1-415E-4F8F-860D-94A2235FCEB6}" type="TxLink"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pPr marL="0" indent="0" algn="ctr"/>
            <a:t>Prejuízo de</a:t>
          </a:fld>
          <a:endParaRPr lang="pt-BR" sz="16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403412</xdr:colOff>
      <xdr:row>9</xdr:row>
      <xdr:rowOff>61630</xdr:rowOff>
    </xdr:from>
    <xdr:to>
      <xdr:col>12</xdr:col>
      <xdr:colOff>145676</xdr:colOff>
      <xdr:row>24</xdr:row>
      <xdr:rowOff>190499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28EACDE-C262-4041-9001-9414C6C66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224119</xdr:colOff>
      <xdr:row>8</xdr:row>
      <xdr:rowOff>67234</xdr:rowOff>
    </xdr:from>
    <xdr:to>
      <xdr:col>14</xdr:col>
      <xdr:colOff>437030</xdr:colOff>
      <xdr:row>11</xdr:row>
      <xdr:rowOff>44823</xdr:rowOff>
    </xdr:to>
    <xdr:sp macro="" textlink="Finanças!M2">
      <xdr:nvSpPr>
        <xdr:cNvPr id="12" name="Retângulo: Cantos Arredondados 11">
          <a:extLst>
            <a:ext uri="{FF2B5EF4-FFF2-40B4-BE49-F238E27FC236}">
              <a16:creationId xmlns:a16="http://schemas.microsoft.com/office/drawing/2014/main" id="{94E4A0FE-D8C7-E1FD-9930-D9CE75C2EAAD}"/>
            </a:ext>
          </a:extLst>
        </xdr:cNvPr>
        <xdr:cNvSpPr/>
      </xdr:nvSpPr>
      <xdr:spPr>
        <a:xfrm>
          <a:off x="7485531" y="1591234"/>
          <a:ext cx="1423146" cy="549089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EC85A2E4-D2BA-4250-888A-85163D48BC5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Ultrapassou</a:t>
          </a:fld>
          <a:endParaRPr lang="pt-BR" sz="1200"/>
        </a:p>
      </xdr:txBody>
    </xdr:sp>
    <xdr:clientData/>
  </xdr:twoCellAnchor>
  <xdr:twoCellAnchor>
    <xdr:from>
      <xdr:col>14</xdr:col>
      <xdr:colOff>448236</xdr:colOff>
      <xdr:row>8</xdr:row>
      <xdr:rowOff>56029</xdr:rowOff>
    </xdr:from>
    <xdr:to>
      <xdr:col>16</xdr:col>
      <xdr:colOff>358590</xdr:colOff>
      <xdr:row>11</xdr:row>
      <xdr:rowOff>44823</xdr:rowOff>
    </xdr:to>
    <xdr:sp macro="" textlink="Finanças!N2">
      <xdr:nvSpPr>
        <xdr:cNvPr id="14" name="Retângulo: Cantos Arredondados 13">
          <a:extLst>
            <a:ext uri="{FF2B5EF4-FFF2-40B4-BE49-F238E27FC236}">
              <a16:creationId xmlns:a16="http://schemas.microsoft.com/office/drawing/2014/main" id="{E3F25588-3711-4BAC-AEC6-7CB13C87969F}"/>
            </a:ext>
          </a:extLst>
        </xdr:cNvPr>
        <xdr:cNvSpPr/>
      </xdr:nvSpPr>
      <xdr:spPr>
        <a:xfrm>
          <a:off x="8919883" y="1580029"/>
          <a:ext cx="1120589" cy="56029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0D6C4C69-3C52-48E9-B5B0-24972365CDBC}" type="TxLink">
            <a:rPr lang="en-US" sz="20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-23%</a:t>
          </a:fld>
          <a:endParaRPr lang="pt-BR" sz="2000" b="1"/>
        </a:p>
      </xdr:txBody>
    </xdr:sp>
    <xdr:clientData/>
  </xdr:twoCellAnchor>
  <xdr:twoCellAnchor>
    <xdr:from>
      <xdr:col>12</xdr:col>
      <xdr:colOff>302559</xdr:colOff>
      <xdr:row>11</xdr:row>
      <xdr:rowOff>156882</xdr:rowOff>
    </xdr:from>
    <xdr:to>
      <xdr:col>16</xdr:col>
      <xdr:colOff>358589</xdr:colOff>
      <xdr:row>21</xdr:row>
      <xdr:rowOff>112060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2EF01C8-A578-4A3B-8A19-DA8274536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22</xdr:row>
      <xdr:rowOff>127000</xdr:rowOff>
    </xdr:from>
    <xdr:to>
      <xdr:col>1</xdr:col>
      <xdr:colOff>533400</xdr:colOff>
      <xdr:row>26</xdr:row>
      <xdr:rowOff>177800</xdr:rowOff>
    </xdr:to>
    <xdr:sp macro="" textlink="">
      <xdr:nvSpPr>
        <xdr:cNvPr id="18" name="Seta: para a Direita Listrada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E924B2-B2E6-871C-7185-66C2C232C2E8}"/>
            </a:ext>
          </a:extLst>
        </xdr:cNvPr>
        <xdr:cNvSpPr/>
      </xdr:nvSpPr>
      <xdr:spPr>
        <a:xfrm>
          <a:off x="101600" y="4318000"/>
          <a:ext cx="1041400" cy="81280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DASH</a:t>
          </a:r>
          <a:r>
            <a:rPr lang="pt-BR" sz="1000" baseline="0"/>
            <a:t> METAS</a:t>
          </a:r>
          <a:endParaRPr lang="pt-BR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327931</xdr:colOff>
      <xdr:row>6</xdr:row>
      <xdr:rowOff>12245</xdr:rowOff>
    </xdr:from>
    <xdr:to>
      <xdr:col>5</xdr:col>
      <xdr:colOff>96611</xdr:colOff>
      <xdr:row>21</xdr:row>
      <xdr:rowOff>50346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ategoria">
              <a:extLst>
                <a:ext uri="{FF2B5EF4-FFF2-40B4-BE49-F238E27FC236}">
                  <a16:creationId xmlns:a16="http://schemas.microsoft.com/office/drawing/2014/main" id="{05ABA96F-32FC-494D-B183-CE9B77AD84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7931" y="1155245"/>
              <a:ext cx="2830287" cy="28956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190501</xdr:colOff>
      <xdr:row>6</xdr:row>
      <xdr:rowOff>148318</xdr:rowOff>
    </xdr:from>
    <xdr:to>
      <xdr:col>19</xdr:col>
      <xdr:colOff>326573</xdr:colOff>
      <xdr:row>13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nclusão">
              <a:extLst>
                <a:ext uri="{FF2B5EF4-FFF2-40B4-BE49-F238E27FC236}">
                  <a16:creationId xmlns:a16="http://schemas.microsoft.com/office/drawing/2014/main" id="{C466194E-9BC8-4809-9049-37CD35EB57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lus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87644" y="1291318"/>
              <a:ext cx="1973036" cy="12804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5</xdr:col>
      <xdr:colOff>571500</xdr:colOff>
      <xdr:row>3</xdr:row>
      <xdr:rowOff>142476</xdr:rowOff>
    </xdr:from>
    <xdr:to>
      <xdr:col>16</xdr:col>
      <xdr:colOff>27213</xdr:colOff>
      <xdr:row>24</xdr:row>
      <xdr:rowOff>108858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F74D54-B627-4C46-9A34-73186A9CC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340179</xdr:colOff>
      <xdr:row>21</xdr:row>
      <xdr:rowOff>190499</xdr:rowOff>
    </xdr:from>
    <xdr:to>
      <xdr:col>2</xdr:col>
      <xdr:colOff>156936</xdr:colOff>
      <xdr:row>26</xdr:row>
      <xdr:rowOff>50799</xdr:rowOff>
    </xdr:to>
    <xdr:sp macro="" textlink="" fLocksText="0">
      <xdr:nvSpPr>
        <xdr:cNvPr id="6" name="Seta: para a Direita Listrad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095A45-FB1F-450E-8BAB-D67C89AD9A95}"/>
            </a:ext>
          </a:extLst>
        </xdr:cNvPr>
        <xdr:cNvSpPr/>
      </xdr:nvSpPr>
      <xdr:spPr>
        <a:xfrm flipH="1">
          <a:off x="340179" y="4190999"/>
          <a:ext cx="1041400" cy="81280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DASH</a:t>
          </a:r>
          <a:r>
            <a:rPr lang="pt-BR" sz="1000" baseline="0"/>
            <a:t> FINANÇAS</a:t>
          </a:r>
          <a:endParaRPr lang="pt-BR" sz="1000"/>
        </a:p>
      </xdr:txBody>
    </xdr:sp>
    <xdr:clientData fLocksWithSheet="0"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850BB099-B38E-43D8-9AF4-2006A7DDDA1A}" sourceName="Categoria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nclusão" xr10:uid="{1C020D37-DEF6-424C-9605-261BAB4133A8}" sourceName="Conclusão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" xr10:uid="{1DDBD81A-0D61-4E1D-AAE6-88607A7C11DA}" sourceName="Tipo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Valor" xr10:uid="{9EAA1516-40D8-4E38-B210-44A12006F416}" sourceName="Valor">
  <extLst>
    <x:ext xmlns:x15="http://schemas.microsoft.com/office/spreadsheetml/2010/11/main" uri="{2F2917AC-EB37-4324-AD4E-5DD8C200BD13}">
      <x15:tableSlicerCache tableId="1" column="3" sortOrder="descending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6C3E68C8-AFBF-423E-95AE-E802C4F9EC0E}" cache="SegmentaçãodeDados_Tipo" caption="Tipo" rowHeight="241300"/>
  <slicer name="Valor" xr10:uid="{F3E9F334-D86C-462A-B725-2BA5486AE393}" cache="SegmentaçãodeDados_Valor" caption="Valor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" xr10:uid="{D7DCC212-00AC-447A-ABA5-7AAD17EA673E}" cache="SegmentaçãodeDados_Categoria" caption="Categoria" rowHeight="241300"/>
  <slicer name="Conclusão" xr10:uid="{FE4FCF16-BF27-446A-8A72-48AB7238D7A8}" cache="SegmentaçãodeDados_Conclusão" caption="Conclusã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3E1264-6F1E-4BBA-A5C9-B293CC84C084}" name="Tabela1" displayName="Tabela1" ref="F4:H17" totalsRowShown="0" headerRowDxfId="12" dataDxfId="11">
  <autoFilter ref="F4:H17" xr:uid="{BB3E1264-6F1E-4BBA-A5C9-B293CC84C084}"/>
  <tableColumns count="3">
    <tableColumn id="1" xr3:uid="{EF9BA7CF-6D76-4862-AF22-7D93D26C9471}" name="Descrição" dataDxfId="10"/>
    <tableColumn id="2" xr3:uid="{7A24B699-12B2-4004-A206-AD6C701E855D}" name="Tipo" dataDxfId="9"/>
    <tableColumn id="3" xr3:uid="{6FBC47FC-45BD-4894-98C0-1A3E1BF2E439}" name="Valor" dataDxfId="8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456558-AACD-4A15-BFBB-4811446D91CF}" name="Tabela2" displayName="Tabela2" ref="E4:J39" totalsRowShown="0" headerRowDxfId="7">
  <autoFilter ref="E4:J39" xr:uid="{D3456558-AACD-4A15-BFBB-4811446D91CF}"/>
  <tableColumns count="6">
    <tableColumn id="1" xr3:uid="{DDF84D8E-ADA4-4E5C-8FD8-4454113FB555}" name="Descrição"/>
    <tableColumn id="2" xr3:uid="{80F9C9CF-4851-477D-A15B-5FC510164F20}" name="Categoria" dataDxfId="6"/>
    <tableColumn id="3" xr3:uid="{BA6D0175-4910-4F36-B22C-A0BFF72AD9BA}" name="Atual" dataDxfId="5"/>
    <tableColumn id="4" xr3:uid="{38A29031-A20E-4717-B7DA-AC980F1ACB01}" name="Objetivo" dataDxfId="4"/>
    <tableColumn id="5" xr3:uid="{571F379F-53EB-43E8-8D95-717DDACEE1CD}" name="Percentual" dataDxfId="3" dataCellStyle="Porcentagem">
      <calculatedColumnFormula>IFERROR(Tabela2[[#This Row],[Atual]]/Tabela2[[#This Row],[Objetivo]]," ")</calculatedColumnFormula>
    </tableColumn>
    <tableColumn id="6" xr3:uid="{65E1E497-9355-467E-8FFA-522668198EBA}" name="Conclusão" dataDxfId="2">
      <calculatedColumnFormula>IF(Tabela2[[#This Row],[Percentual]]=" "," ",IF(Tabela2[[#This Row],[Percentual]]=1,"Completo","Em andamento"))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8758-584C-4377-A606-5B818D3548F1}">
  <dimension ref="A1"/>
  <sheetViews>
    <sheetView showGridLines="0" tabSelected="1" workbookViewId="0">
      <selection activeCell="R7" sqref="R7"/>
    </sheetView>
  </sheetViews>
  <sheetFormatPr defaultRowHeight="15" x14ac:dyDescent="0.25"/>
  <cols>
    <col min="1" max="16384" width="9.140625" style="15"/>
  </cols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98CA-F3C3-4D0B-B426-5199E7F9FC22}">
  <dimension ref="E1:O18"/>
  <sheetViews>
    <sheetView showGridLines="0" zoomScaleNormal="100" workbookViewId="0">
      <selection activeCell="G9" sqref="G9"/>
    </sheetView>
  </sheetViews>
  <sheetFormatPr defaultRowHeight="15" x14ac:dyDescent="0.25"/>
  <cols>
    <col min="1" max="5" width="9.140625" style="16"/>
    <col min="6" max="6" width="18.140625" style="16" bestFit="1" customWidth="1"/>
    <col min="7" max="7" width="10.140625" style="16" customWidth="1"/>
    <col min="8" max="8" width="11.5703125" style="16" bestFit="1" customWidth="1"/>
    <col min="9" max="9" width="9.140625" style="16"/>
    <col min="10" max="10" width="11.5703125" style="16" bestFit="1" customWidth="1"/>
    <col min="11" max="12" width="9.140625" style="16"/>
    <col min="13" max="14" width="24.85546875" style="16" bestFit="1" customWidth="1"/>
    <col min="15" max="16384" width="9.140625" style="16"/>
  </cols>
  <sheetData>
    <row r="1" spans="5:15" ht="15.75" thickBot="1" x14ac:dyDescent="0.3">
      <c r="M1" s="35" t="s">
        <v>40</v>
      </c>
      <c r="N1" s="36">
        <f>J10/J6</f>
        <v>1.2335526315789473</v>
      </c>
      <c r="O1" s="35"/>
    </row>
    <row r="2" spans="5:15" ht="15.75" thickBot="1" x14ac:dyDescent="0.3">
      <c r="E2" s="4"/>
      <c r="F2" s="5"/>
      <c r="G2" s="5"/>
      <c r="H2" s="5"/>
      <c r="I2" s="5"/>
      <c r="J2" s="5"/>
      <c r="K2" s="6"/>
      <c r="M2" s="35" t="str">
        <f>IF(N2&lt;0,"Ultrapassou","Você está dentro do limite")</f>
        <v>Ultrapassou</v>
      </c>
      <c r="N2" s="36">
        <f>100%-N1</f>
        <v>-0.23355263157894735</v>
      </c>
      <c r="O2" s="35"/>
    </row>
    <row r="3" spans="5:15" ht="15.75" thickBot="1" x14ac:dyDescent="0.3">
      <c r="E3" s="7"/>
      <c r="F3" s="38" t="s">
        <v>39</v>
      </c>
      <c r="G3" s="39"/>
      <c r="H3" s="39"/>
      <c r="I3" s="39"/>
      <c r="J3" s="40"/>
      <c r="K3" s="8"/>
      <c r="M3" s="35"/>
      <c r="N3" s="35"/>
      <c r="O3" s="35"/>
    </row>
    <row r="4" spans="5:15" ht="15.75" thickBot="1" x14ac:dyDescent="0.3">
      <c r="E4" s="7"/>
      <c r="F4" s="9" t="s">
        <v>11</v>
      </c>
      <c r="G4" s="9" t="s">
        <v>12</v>
      </c>
      <c r="H4" s="9" t="s">
        <v>13</v>
      </c>
      <c r="I4"/>
      <c r="J4"/>
      <c r="K4" s="8"/>
      <c r="M4" s="35"/>
      <c r="N4" s="35"/>
      <c r="O4" s="35"/>
    </row>
    <row r="5" spans="5:15" x14ac:dyDescent="0.25">
      <c r="E5" s="7"/>
      <c r="F5" s="23" t="s">
        <v>0</v>
      </c>
      <c r="G5" s="24" t="s">
        <v>14</v>
      </c>
      <c r="H5" s="25">
        <v>3000</v>
      </c>
      <c r="I5"/>
      <c r="J5" s="28" t="s">
        <v>14</v>
      </c>
      <c r="K5" s="8"/>
      <c r="M5" s="35"/>
      <c r="N5" s="35"/>
      <c r="O5" s="35"/>
    </row>
    <row r="6" spans="5:15" ht="15.75" thickBot="1" x14ac:dyDescent="0.3">
      <c r="E6" s="7"/>
      <c r="F6" s="23" t="s">
        <v>1</v>
      </c>
      <c r="G6" s="24" t="s">
        <v>15</v>
      </c>
      <c r="H6" s="25">
        <v>300</v>
      </c>
      <c r="I6"/>
      <c r="J6" s="29">
        <f>SUMIF(Tabela1[Tipo],$J$5,Tabela1[Valor])</f>
        <v>3040</v>
      </c>
      <c r="K6" s="8"/>
      <c r="M6" s="35"/>
      <c r="N6" s="35"/>
      <c r="O6" s="35"/>
    </row>
    <row r="7" spans="5:15" x14ac:dyDescent="0.25">
      <c r="E7" s="7"/>
      <c r="F7" s="23" t="s">
        <v>2</v>
      </c>
      <c r="G7" s="24" t="s">
        <v>15</v>
      </c>
      <c r="H7" s="25">
        <v>100</v>
      </c>
      <c r="I7"/>
      <c r="J7"/>
      <c r="K7" s="8"/>
      <c r="M7" s="35"/>
      <c r="N7" s="35"/>
      <c r="O7" s="35"/>
    </row>
    <row r="8" spans="5:15" ht="15.75" thickBot="1" x14ac:dyDescent="0.3">
      <c r="E8" s="7"/>
      <c r="F8" s="23" t="s">
        <v>3</v>
      </c>
      <c r="G8" s="24" t="s">
        <v>14</v>
      </c>
      <c r="H8" s="25">
        <v>40</v>
      </c>
      <c r="I8"/>
      <c r="J8"/>
      <c r="K8" s="8"/>
      <c r="M8" s="35"/>
      <c r="N8" s="35"/>
      <c r="O8" s="35"/>
    </row>
    <row r="9" spans="5:15" x14ac:dyDescent="0.25">
      <c r="E9" s="7"/>
      <c r="F9" s="23" t="s">
        <v>4</v>
      </c>
      <c r="G9" s="24" t="s">
        <v>15</v>
      </c>
      <c r="H9" s="25">
        <v>100</v>
      </c>
      <c r="I9"/>
      <c r="J9" s="26" t="s">
        <v>15</v>
      </c>
      <c r="K9" s="8"/>
      <c r="M9" s="35"/>
      <c r="N9" s="35"/>
      <c r="O9" s="35"/>
    </row>
    <row r="10" spans="5:15" ht="15.75" thickBot="1" x14ac:dyDescent="0.3">
      <c r="E10" s="7"/>
      <c r="F10" s="23" t="s">
        <v>5</v>
      </c>
      <c r="G10" s="24" t="s">
        <v>15</v>
      </c>
      <c r="H10" s="25">
        <v>200</v>
      </c>
      <c r="I10"/>
      <c r="J10" s="27">
        <f>SUMIF(Tabela1[Tipo],$J$9,Tabela1[Valor])</f>
        <v>3750</v>
      </c>
      <c r="K10" s="8"/>
      <c r="M10" s="35"/>
      <c r="N10" s="35"/>
      <c r="O10" s="35"/>
    </row>
    <row r="11" spans="5:15" x14ac:dyDescent="0.25">
      <c r="E11" s="7"/>
      <c r="F11" s="23" t="s">
        <v>6</v>
      </c>
      <c r="G11" s="24" t="s">
        <v>15</v>
      </c>
      <c r="H11" s="25">
        <v>110</v>
      </c>
      <c r="I11"/>
      <c r="J11"/>
      <c r="K11" s="8"/>
      <c r="M11" s="35"/>
      <c r="N11" s="35"/>
      <c r="O11" s="35"/>
    </row>
    <row r="12" spans="5:15" ht="15.75" thickBot="1" x14ac:dyDescent="0.3">
      <c r="E12" s="7"/>
      <c r="F12" s="23" t="s">
        <v>7</v>
      </c>
      <c r="G12" s="24" t="s">
        <v>15</v>
      </c>
      <c r="H12" s="25">
        <v>80</v>
      </c>
      <c r="I12"/>
      <c r="J12"/>
      <c r="K12" s="8"/>
      <c r="M12" s="35"/>
      <c r="N12" s="35"/>
      <c r="O12" s="35"/>
    </row>
    <row r="13" spans="5:15" x14ac:dyDescent="0.25">
      <c r="E13" s="7"/>
      <c r="F13" s="23" t="s">
        <v>8</v>
      </c>
      <c r="G13" s="24" t="s">
        <v>15</v>
      </c>
      <c r="H13" s="25">
        <v>150</v>
      </c>
      <c r="I13"/>
      <c r="J13" s="2" t="s">
        <v>16</v>
      </c>
      <c r="K13" s="8"/>
      <c r="M13" s="35"/>
      <c r="N13" s="35"/>
      <c r="O13" s="35"/>
    </row>
    <row r="14" spans="5:15" ht="15.75" thickBot="1" x14ac:dyDescent="0.3">
      <c r="E14" s="7"/>
      <c r="F14" s="23" t="s">
        <v>9</v>
      </c>
      <c r="G14" s="24" t="s">
        <v>15</v>
      </c>
      <c r="H14" s="25">
        <v>1000</v>
      </c>
      <c r="I14"/>
      <c r="J14" s="34">
        <f>$J$6-$J$10</f>
        <v>-710</v>
      </c>
      <c r="K14" s="8"/>
      <c r="M14" s="36"/>
      <c r="N14" s="35" t="s">
        <v>40</v>
      </c>
      <c r="O14" s="36">
        <f>J10/J6</f>
        <v>1.2335526315789473</v>
      </c>
    </row>
    <row r="15" spans="5:15" x14ac:dyDescent="0.25">
      <c r="E15" s="7"/>
      <c r="F15" s="23" t="s">
        <v>10</v>
      </c>
      <c r="G15" s="24" t="s">
        <v>15</v>
      </c>
      <c r="H15" s="25">
        <v>110</v>
      </c>
      <c r="I15"/>
      <c r="J15"/>
      <c r="K15" s="8"/>
      <c r="M15" s="37"/>
      <c r="N15" s="35" t="str">
        <f>IF(O15&lt;0,"Ultrapassou","Você está dentro do limite")</f>
        <v>Ultrapassou</v>
      </c>
      <c r="O15" s="36">
        <f>100%-O14</f>
        <v>-0.23355263157894735</v>
      </c>
    </row>
    <row r="16" spans="5:15" x14ac:dyDescent="0.25">
      <c r="E16" s="7"/>
      <c r="F16" s="23" t="s">
        <v>37</v>
      </c>
      <c r="G16" s="24" t="s">
        <v>15</v>
      </c>
      <c r="H16" s="25">
        <v>800</v>
      </c>
      <c r="I16"/>
      <c r="J16"/>
      <c r="K16" s="8"/>
      <c r="M16" s="35"/>
      <c r="N16" s="35"/>
      <c r="O16" s="35"/>
    </row>
    <row r="17" spans="5:11" x14ac:dyDescent="0.25">
      <c r="E17" s="7"/>
      <c r="F17" s="23" t="s">
        <v>38</v>
      </c>
      <c r="G17" s="24" t="s">
        <v>15</v>
      </c>
      <c r="H17" s="25">
        <v>800</v>
      </c>
      <c r="I17"/>
      <c r="J17"/>
      <c r="K17" s="8"/>
    </row>
    <row r="18" spans="5:11" ht="15.75" thickBot="1" x14ac:dyDescent="0.3">
      <c r="E18" s="10"/>
      <c r="F18" s="11"/>
      <c r="G18" s="11"/>
      <c r="H18" s="11"/>
      <c r="I18" s="11"/>
      <c r="J18" s="11"/>
      <c r="K18" s="12"/>
    </row>
  </sheetData>
  <sheetProtection sheet="1" objects="1" scenarios="1"/>
  <protectedRanges>
    <protectedRange sqref="F5:H17" name="Intervalo1"/>
  </protectedRanges>
  <mergeCells count="1">
    <mergeCell ref="F3:J3"/>
  </mergeCells>
  <conditionalFormatting sqref="G5:G17">
    <cfRule type="cellIs" dxfId="1" priority="1" operator="equal">
      <formula>"Saídas"</formula>
    </cfRule>
    <cfRule type="cellIs" dxfId="0" priority="2" operator="equal">
      <formula>"Entradas"</formula>
    </cfRule>
  </conditionalFormatting>
  <dataValidations count="1">
    <dataValidation type="list" allowBlank="1" showInputMessage="1" showErrorMessage="1" sqref="G5:G17" xr:uid="{6EF779AE-ADB9-400E-9453-BF80CB90FE83}">
      <formula1>"Entradas,Saídas"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FD04-6FDD-4920-9F50-1BF54051BB75}">
  <dimension ref="D1:P40"/>
  <sheetViews>
    <sheetView showGridLines="0" zoomScale="85" zoomScaleNormal="85" workbookViewId="0">
      <selection activeCell="I14" sqref="I14"/>
    </sheetView>
  </sheetViews>
  <sheetFormatPr defaultRowHeight="15" x14ac:dyDescent="0.25"/>
  <cols>
    <col min="5" max="5" width="23.140625" bestFit="1" customWidth="1"/>
    <col min="6" max="6" width="30.85546875" customWidth="1"/>
    <col min="7" max="7" width="7.85546875" customWidth="1"/>
    <col min="8" max="8" width="8.7109375" bestFit="1" customWidth="1"/>
    <col min="9" max="9" width="20.7109375" bestFit="1" customWidth="1"/>
    <col min="10" max="10" width="14.42578125" bestFit="1" customWidth="1"/>
    <col min="16" max="16" width="40" style="1" bestFit="1" customWidth="1"/>
  </cols>
  <sheetData>
    <row r="1" spans="4:16" ht="15.75" thickBot="1" x14ac:dyDescent="0.3"/>
    <row r="2" spans="4:16" ht="15.75" thickBot="1" x14ac:dyDescent="0.3">
      <c r="D2" s="4"/>
      <c r="E2" s="5"/>
      <c r="F2" s="5"/>
      <c r="G2" s="5"/>
      <c r="H2" s="5"/>
      <c r="I2" s="5"/>
      <c r="J2" s="5"/>
      <c r="K2" s="6"/>
      <c r="P2" s="22" t="s">
        <v>32</v>
      </c>
    </row>
    <row r="3" spans="4:16" ht="15.75" thickBot="1" x14ac:dyDescent="0.3">
      <c r="D3" s="7"/>
      <c r="E3" s="41" t="s">
        <v>41</v>
      </c>
      <c r="F3" s="42"/>
      <c r="G3" s="42"/>
      <c r="H3" s="42"/>
      <c r="I3" s="42"/>
      <c r="J3" s="42"/>
      <c r="K3" s="8"/>
      <c r="P3" s="22" t="s">
        <v>26</v>
      </c>
    </row>
    <row r="4" spans="4:16" x14ac:dyDescent="0.25">
      <c r="D4" s="7"/>
      <c r="E4" s="30" t="s">
        <v>11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8"/>
      <c r="P4" s="22" t="s">
        <v>33</v>
      </c>
    </row>
    <row r="5" spans="4:16" x14ac:dyDescent="0.25">
      <c r="D5" s="7"/>
      <c r="E5" t="s">
        <v>22</v>
      </c>
      <c r="F5" s="30" t="s">
        <v>30</v>
      </c>
      <c r="G5" s="30">
        <v>1</v>
      </c>
      <c r="H5" s="31">
        <v>24</v>
      </c>
      <c r="I5" s="32">
        <f>IFERROR(Tabela2[[#This Row],[Atual]]/Tabela2[[#This Row],[Objetivo]]," ")</f>
        <v>4.1666666666666664E-2</v>
      </c>
      <c r="J5" s="33" t="str">
        <f>IF(Tabela2[[#This Row],[Percentual]]=" "," ",IF(Tabela2[[#This Row],[Percentual]]=1,"Completo","Em andamento"))</f>
        <v>Em andamento</v>
      </c>
      <c r="K5" s="8"/>
      <c r="M5" s="3"/>
      <c r="P5" s="22" t="s">
        <v>27</v>
      </c>
    </row>
    <row r="6" spans="4:16" x14ac:dyDescent="0.25">
      <c r="D6" s="7"/>
      <c r="E6" t="s">
        <v>23</v>
      </c>
      <c r="F6" s="30" t="s">
        <v>32</v>
      </c>
      <c r="G6" s="30">
        <v>1</v>
      </c>
      <c r="H6" s="31">
        <v>250</v>
      </c>
      <c r="I6" s="32">
        <f>IFERROR(Tabela2[[#This Row],[Atual]]/Tabela2[[#This Row],[Objetivo]]," ")</f>
        <v>4.0000000000000001E-3</v>
      </c>
      <c r="J6" s="33" t="str">
        <f>IF(Tabela2[[#This Row],[Percentual]]=" "," ",IF(Tabela2[[#This Row],[Percentual]]=1,"Completo","Em andamento"))</f>
        <v>Em andamento</v>
      </c>
      <c r="K6" s="8"/>
      <c r="P6" s="22" t="s">
        <v>28</v>
      </c>
    </row>
    <row r="7" spans="4:16" x14ac:dyDescent="0.25">
      <c r="D7" s="7"/>
      <c r="E7" t="s">
        <v>24</v>
      </c>
      <c r="F7" s="30" t="s">
        <v>35</v>
      </c>
      <c r="G7" s="30">
        <v>10</v>
      </c>
      <c r="H7" s="31">
        <v>10000</v>
      </c>
      <c r="I7" s="32">
        <f>IFERROR(Tabela2[[#This Row],[Atual]]/Tabela2[[#This Row],[Objetivo]]," ")</f>
        <v>1E-3</v>
      </c>
      <c r="J7" s="33" t="str">
        <f>IF(Tabela2[[#This Row],[Percentual]]=" "," ",IF(Tabela2[[#This Row],[Percentual]]=1,"Completo","Em andamento"))</f>
        <v>Em andamento</v>
      </c>
      <c r="K7" s="8"/>
      <c r="P7" s="22" t="s">
        <v>29</v>
      </c>
    </row>
    <row r="8" spans="4:16" x14ac:dyDescent="0.25">
      <c r="D8" s="7"/>
      <c r="E8" t="s">
        <v>25</v>
      </c>
      <c r="F8" s="30" t="s">
        <v>2</v>
      </c>
      <c r="G8" s="30">
        <v>1</v>
      </c>
      <c r="H8" s="31">
        <v>12</v>
      </c>
      <c r="I8" s="32">
        <f>IFERROR(Tabela2[[#This Row],[Atual]]/Tabela2[[#This Row],[Objetivo]]," ")</f>
        <v>8.3333333333333329E-2</v>
      </c>
      <c r="J8" s="33" t="str">
        <f>IF(Tabela2[[#This Row],[Percentual]]=" "," ",IF(Tabela2[[#This Row],[Percentual]]=1,"Completo","Em andamento"))</f>
        <v>Em andamento</v>
      </c>
      <c r="K8" s="8"/>
      <c r="P8" s="22" t="s">
        <v>30</v>
      </c>
    </row>
    <row r="9" spans="4:16" x14ac:dyDescent="0.25">
      <c r="D9" s="7"/>
      <c r="E9" t="s">
        <v>42</v>
      </c>
      <c r="F9" s="30" t="s">
        <v>31</v>
      </c>
      <c r="G9" s="30">
        <v>12</v>
      </c>
      <c r="H9" s="31">
        <v>12</v>
      </c>
      <c r="I9" s="32">
        <f>IFERROR(Tabela2[[#This Row],[Atual]]/Tabela2[[#This Row],[Objetivo]]," ")</f>
        <v>1</v>
      </c>
      <c r="J9" s="30" t="str">
        <f>IF(Tabela2[[#This Row],[Percentual]]=" "," ",IF(Tabela2[[#This Row],[Percentual]]=1,"Completo","Em andamento"))</f>
        <v>Completo</v>
      </c>
      <c r="K9" s="8"/>
      <c r="P9" s="22" t="s">
        <v>31</v>
      </c>
    </row>
    <row r="10" spans="4:16" x14ac:dyDescent="0.25">
      <c r="D10" s="7"/>
      <c r="F10" s="30"/>
      <c r="G10" s="30"/>
      <c r="H10" s="31"/>
      <c r="I10" s="32" t="str">
        <f>IFERROR(Tabela2[[#This Row],[Atual]]/Tabela2[[#This Row],[Objetivo]]," ")</f>
        <v xml:space="preserve"> </v>
      </c>
      <c r="J10" s="30" t="str">
        <f>IF(Tabela2[[#This Row],[Percentual]]=" "," ",IF(Tabela2[[#This Row],[Percentual]]=1,"Completo","Em andamento"))</f>
        <v xml:space="preserve"> </v>
      </c>
      <c r="K10" s="8"/>
      <c r="P10" s="22" t="s">
        <v>34</v>
      </c>
    </row>
    <row r="11" spans="4:16" x14ac:dyDescent="0.25">
      <c r="D11" s="7"/>
      <c r="F11" s="30"/>
      <c r="G11" s="30"/>
      <c r="H11" s="31"/>
      <c r="I11" s="32" t="str">
        <f>IFERROR(Tabela2[[#This Row],[Atual]]/Tabela2[[#This Row],[Objetivo]]," ")</f>
        <v xml:space="preserve"> </v>
      </c>
      <c r="J11" s="30" t="str">
        <f>IF(Tabela2[[#This Row],[Percentual]]=" "," ",IF(Tabela2[[#This Row],[Percentual]]=1,"Completo","Em andamento"))</f>
        <v xml:space="preserve"> </v>
      </c>
      <c r="K11" s="8"/>
      <c r="P11" s="22" t="s">
        <v>35</v>
      </c>
    </row>
    <row r="12" spans="4:16" x14ac:dyDescent="0.25">
      <c r="D12" s="7"/>
      <c r="F12" s="30"/>
      <c r="G12" s="30"/>
      <c r="H12" s="31"/>
      <c r="I12" s="32" t="str">
        <f>IFERROR(Tabela2[[#This Row],[Atual]]/Tabela2[[#This Row],[Objetivo]]," ")</f>
        <v xml:space="preserve"> </v>
      </c>
      <c r="J12" s="30" t="str">
        <f>IF(Tabela2[[#This Row],[Percentual]]=" "," ",IF(Tabela2[[#This Row],[Percentual]]=1,"Completo","Em andamento"))</f>
        <v xml:space="preserve"> </v>
      </c>
      <c r="K12" s="8"/>
      <c r="P12" s="22" t="s">
        <v>36</v>
      </c>
    </row>
    <row r="13" spans="4:16" x14ac:dyDescent="0.25">
      <c r="D13" s="7"/>
      <c r="F13" s="30"/>
      <c r="G13" s="30"/>
      <c r="H13" s="31"/>
      <c r="I13" s="32" t="str">
        <f>IFERROR(Tabela2[[#This Row],[Atual]]/Tabela2[[#This Row],[Objetivo]]," ")</f>
        <v xml:space="preserve"> </v>
      </c>
      <c r="J13" s="30" t="str">
        <f>IF(Tabela2[[#This Row],[Percentual]]=" "," ",IF(Tabela2[[#This Row],[Percentual]]=1,"Completo","Em andamento"))</f>
        <v xml:space="preserve"> </v>
      </c>
      <c r="K13" s="8"/>
      <c r="P13" s="1" t="s">
        <v>2</v>
      </c>
    </row>
    <row r="14" spans="4:16" x14ac:dyDescent="0.25">
      <c r="D14" s="7"/>
      <c r="F14" s="30"/>
      <c r="G14" s="30"/>
      <c r="H14" s="31"/>
      <c r="I14" s="32" t="str">
        <f>IFERROR(Tabela2[[#This Row],[Atual]]/Tabela2[[#This Row],[Objetivo]]," ")</f>
        <v xml:space="preserve"> </v>
      </c>
      <c r="J14" s="30" t="str">
        <f>IF(Tabela2[[#This Row],[Percentual]]=" "," ",IF(Tabela2[[#This Row],[Percentual]]=1,"Completo","Em andamento"))</f>
        <v xml:space="preserve"> </v>
      </c>
      <c r="K14" s="8"/>
    </row>
    <row r="15" spans="4:16" x14ac:dyDescent="0.25">
      <c r="D15" s="7"/>
      <c r="F15" s="30"/>
      <c r="G15" s="30"/>
      <c r="H15" s="31"/>
      <c r="I15" s="32" t="str">
        <f>IFERROR(Tabela2[[#This Row],[Atual]]/Tabela2[[#This Row],[Objetivo]]," ")</f>
        <v xml:space="preserve"> </v>
      </c>
      <c r="J15" s="30" t="str">
        <f>IF(Tabela2[[#This Row],[Percentual]]=" "," ",IF(Tabela2[[#This Row],[Percentual]]=1,"Completo","Em andamento"))</f>
        <v xml:space="preserve"> </v>
      </c>
      <c r="K15" s="8"/>
    </row>
    <row r="16" spans="4:16" x14ac:dyDescent="0.25">
      <c r="D16" s="7"/>
      <c r="F16" s="30"/>
      <c r="G16" s="30"/>
      <c r="H16" s="31"/>
      <c r="I16" s="32" t="str">
        <f>IFERROR(Tabela2[[#This Row],[Atual]]/Tabela2[[#This Row],[Objetivo]]," ")</f>
        <v xml:space="preserve"> </v>
      </c>
      <c r="J16" s="30" t="str">
        <f>IF(Tabela2[[#This Row],[Percentual]]=" "," ",IF(Tabela2[[#This Row],[Percentual]]=1,"Completo","Em andamento"))</f>
        <v xml:space="preserve"> </v>
      </c>
      <c r="K16" s="8"/>
    </row>
    <row r="17" spans="4:11" x14ac:dyDescent="0.25">
      <c r="D17" s="7"/>
      <c r="F17" s="30"/>
      <c r="G17" s="30"/>
      <c r="H17" s="31"/>
      <c r="I17" s="32" t="str">
        <f>IFERROR(Tabela2[[#This Row],[Atual]]/Tabela2[[#This Row],[Objetivo]]," ")</f>
        <v xml:space="preserve"> </v>
      </c>
      <c r="J17" s="30" t="str">
        <f>IF(Tabela2[[#This Row],[Percentual]]=" "," ",IF(Tabela2[[#This Row],[Percentual]]=1,"Completo","Em andamento"))</f>
        <v xml:space="preserve"> </v>
      </c>
      <c r="K17" s="8"/>
    </row>
    <row r="18" spans="4:11" x14ac:dyDescent="0.25">
      <c r="D18" s="7"/>
      <c r="F18" s="30"/>
      <c r="G18" s="30"/>
      <c r="H18" s="31"/>
      <c r="I18" s="32" t="str">
        <f>IFERROR(Tabela2[[#This Row],[Atual]]/Tabela2[[#This Row],[Objetivo]]," ")</f>
        <v xml:space="preserve"> </v>
      </c>
      <c r="J18" s="30" t="str">
        <f>IF(Tabela2[[#This Row],[Percentual]]=" "," ",IF(Tabela2[[#This Row],[Percentual]]=1,"Completo","Em andamento"))</f>
        <v xml:space="preserve"> </v>
      </c>
      <c r="K18" s="8"/>
    </row>
    <row r="19" spans="4:11" x14ac:dyDescent="0.25">
      <c r="D19" s="7"/>
      <c r="F19" s="30"/>
      <c r="G19" s="30"/>
      <c r="H19" s="31"/>
      <c r="I19" s="32" t="str">
        <f>IFERROR(Tabela2[[#This Row],[Atual]]/Tabela2[[#This Row],[Objetivo]]," ")</f>
        <v xml:space="preserve"> </v>
      </c>
      <c r="J19" s="30" t="str">
        <f>IF(Tabela2[[#This Row],[Percentual]]=" "," ",IF(Tabela2[[#This Row],[Percentual]]=1,"Completo","Em andamento"))</f>
        <v xml:space="preserve"> </v>
      </c>
      <c r="K19" s="8"/>
    </row>
    <row r="20" spans="4:11" x14ac:dyDescent="0.25">
      <c r="D20" s="7"/>
      <c r="F20" s="30"/>
      <c r="G20" s="30"/>
      <c r="H20" s="31"/>
      <c r="I20" s="32" t="str">
        <f>IFERROR(Tabela2[[#This Row],[Atual]]/Tabela2[[#This Row],[Objetivo]]," ")</f>
        <v xml:space="preserve"> </v>
      </c>
      <c r="J20" s="30" t="str">
        <f>IF(Tabela2[[#This Row],[Percentual]]=" "," ",IF(Tabela2[[#This Row],[Percentual]]=1,"Completo","Em andamento"))</f>
        <v xml:space="preserve"> </v>
      </c>
      <c r="K20" s="8"/>
    </row>
    <row r="21" spans="4:11" x14ac:dyDescent="0.25">
      <c r="D21" s="7"/>
      <c r="F21" s="30"/>
      <c r="G21" s="30"/>
      <c r="H21" s="31"/>
      <c r="I21" s="32" t="str">
        <f>IFERROR(Tabela2[[#This Row],[Atual]]/Tabela2[[#This Row],[Objetivo]]," ")</f>
        <v xml:space="preserve"> </v>
      </c>
      <c r="J21" s="30" t="str">
        <f>IF(Tabela2[[#This Row],[Percentual]]=" "," ",IF(Tabela2[[#This Row],[Percentual]]=1,"Completo","Em andamento"))</f>
        <v xml:space="preserve"> </v>
      </c>
      <c r="K21" s="8"/>
    </row>
    <row r="22" spans="4:11" x14ac:dyDescent="0.25">
      <c r="D22" s="7"/>
      <c r="F22" s="30"/>
      <c r="G22" s="30"/>
      <c r="H22" s="31"/>
      <c r="I22" s="32" t="str">
        <f>IFERROR(Tabela2[[#This Row],[Atual]]/Tabela2[[#This Row],[Objetivo]]," ")</f>
        <v xml:space="preserve"> </v>
      </c>
      <c r="J22" s="30" t="str">
        <f>IF(Tabela2[[#This Row],[Percentual]]=" "," ",IF(Tabela2[[#This Row],[Percentual]]=1,"Completo","Em andamento"))</f>
        <v xml:space="preserve"> </v>
      </c>
      <c r="K22" s="8"/>
    </row>
    <row r="23" spans="4:11" x14ac:dyDescent="0.25">
      <c r="D23" s="7"/>
      <c r="F23" s="30"/>
      <c r="G23" s="30"/>
      <c r="H23" s="31"/>
      <c r="I23" s="32" t="str">
        <f>IFERROR(Tabela2[[#This Row],[Atual]]/Tabela2[[#This Row],[Objetivo]]," ")</f>
        <v xml:space="preserve"> </v>
      </c>
      <c r="J23" s="30" t="str">
        <f>IF(Tabela2[[#This Row],[Percentual]]=" "," ",IF(Tabela2[[#This Row],[Percentual]]=1,"Completo","Em andamento"))</f>
        <v xml:space="preserve"> </v>
      </c>
      <c r="K23" s="8"/>
    </row>
    <row r="24" spans="4:11" x14ac:dyDescent="0.25">
      <c r="D24" s="7"/>
      <c r="F24" s="30"/>
      <c r="G24" s="30"/>
      <c r="H24" s="31"/>
      <c r="I24" s="32" t="str">
        <f>IFERROR(Tabela2[[#This Row],[Atual]]/Tabela2[[#This Row],[Objetivo]]," ")</f>
        <v xml:space="preserve"> </v>
      </c>
      <c r="J24" s="30" t="str">
        <f>IF(Tabela2[[#This Row],[Percentual]]=" "," ",IF(Tabela2[[#This Row],[Percentual]]=1,"Completo","Em andamento"))</f>
        <v xml:space="preserve"> </v>
      </c>
      <c r="K24" s="8"/>
    </row>
    <row r="25" spans="4:11" x14ac:dyDescent="0.25">
      <c r="D25" s="7"/>
      <c r="F25" s="30"/>
      <c r="G25" s="30"/>
      <c r="H25" s="31"/>
      <c r="I25" s="32" t="str">
        <f>IFERROR(Tabela2[[#This Row],[Atual]]/Tabela2[[#This Row],[Objetivo]]," ")</f>
        <v xml:space="preserve"> </v>
      </c>
      <c r="J25" s="30" t="str">
        <f>IF(Tabela2[[#This Row],[Percentual]]=" "," ",IF(Tabela2[[#This Row],[Percentual]]=1,"Completo","Em andamento"))</f>
        <v xml:space="preserve"> </v>
      </c>
      <c r="K25" s="8"/>
    </row>
    <row r="26" spans="4:11" x14ac:dyDescent="0.25">
      <c r="D26" s="7"/>
      <c r="F26" s="30"/>
      <c r="G26" s="30"/>
      <c r="H26" s="31"/>
      <c r="I26" s="32" t="str">
        <f>IFERROR(Tabela2[[#This Row],[Atual]]/Tabela2[[#This Row],[Objetivo]]," ")</f>
        <v xml:space="preserve"> </v>
      </c>
      <c r="J26" s="30" t="str">
        <f>IF(Tabela2[[#This Row],[Percentual]]=" "," ",IF(Tabela2[[#This Row],[Percentual]]=1,"Completo","Em andamento"))</f>
        <v xml:space="preserve"> </v>
      </c>
      <c r="K26" s="8"/>
    </row>
    <row r="27" spans="4:11" x14ac:dyDescent="0.25">
      <c r="D27" s="7"/>
      <c r="F27" s="30"/>
      <c r="G27" s="30"/>
      <c r="H27" s="31"/>
      <c r="I27" s="32" t="str">
        <f>IFERROR(Tabela2[[#This Row],[Atual]]/Tabela2[[#This Row],[Objetivo]]," ")</f>
        <v xml:space="preserve"> </v>
      </c>
      <c r="J27" s="30" t="str">
        <f>IF(Tabela2[[#This Row],[Percentual]]=" "," ",IF(Tabela2[[#This Row],[Percentual]]=1,"Completo","Em andamento"))</f>
        <v xml:space="preserve"> </v>
      </c>
      <c r="K27" s="8"/>
    </row>
    <row r="28" spans="4:11" x14ac:dyDescent="0.25">
      <c r="D28" s="7"/>
      <c r="F28" s="30"/>
      <c r="G28" s="30"/>
      <c r="H28" s="31"/>
      <c r="I28" s="32" t="str">
        <f>IFERROR(Tabela2[[#This Row],[Atual]]/Tabela2[[#This Row],[Objetivo]]," ")</f>
        <v xml:space="preserve"> </v>
      </c>
      <c r="J28" s="30" t="str">
        <f>IF(Tabela2[[#This Row],[Percentual]]=" "," ",IF(Tabela2[[#This Row],[Percentual]]=1,"Completo","Em andamento"))</f>
        <v xml:space="preserve"> </v>
      </c>
      <c r="K28" s="8"/>
    </row>
    <row r="29" spans="4:11" x14ac:dyDescent="0.25">
      <c r="D29" s="7"/>
      <c r="F29" s="30"/>
      <c r="G29" s="30"/>
      <c r="H29" s="31"/>
      <c r="I29" s="32" t="str">
        <f>IFERROR(Tabela2[[#This Row],[Atual]]/Tabela2[[#This Row],[Objetivo]]," ")</f>
        <v xml:space="preserve"> </v>
      </c>
      <c r="J29" s="30" t="str">
        <f>IF(Tabela2[[#This Row],[Percentual]]=" "," ",IF(Tabela2[[#This Row],[Percentual]]=1,"Completo","Em andamento"))</f>
        <v xml:space="preserve"> </v>
      </c>
      <c r="K29" s="8"/>
    </row>
    <row r="30" spans="4:11" x14ac:dyDescent="0.25">
      <c r="D30" s="7"/>
      <c r="F30" s="30"/>
      <c r="G30" s="30"/>
      <c r="H30" s="31"/>
      <c r="I30" s="32" t="str">
        <f>IFERROR(Tabela2[[#This Row],[Atual]]/Tabela2[[#This Row],[Objetivo]]," ")</f>
        <v xml:space="preserve"> </v>
      </c>
      <c r="J30" s="30" t="str">
        <f>IF(Tabela2[[#This Row],[Percentual]]=" "," ",IF(Tabela2[[#This Row],[Percentual]]=1,"Completo","Em andamento"))</f>
        <v xml:space="preserve"> </v>
      </c>
      <c r="K30" s="8"/>
    </row>
    <row r="31" spans="4:11" x14ac:dyDescent="0.25">
      <c r="D31" s="7"/>
      <c r="F31" s="30"/>
      <c r="G31" s="30"/>
      <c r="H31" s="31"/>
      <c r="I31" s="32" t="str">
        <f>IFERROR(Tabela2[[#This Row],[Atual]]/Tabela2[[#This Row],[Objetivo]]," ")</f>
        <v xml:space="preserve"> </v>
      </c>
      <c r="J31" s="30" t="str">
        <f>IF(Tabela2[[#This Row],[Percentual]]=" "," ",IF(Tabela2[[#This Row],[Percentual]]=1,"Completo","Em andamento"))</f>
        <v xml:space="preserve"> </v>
      </c>
      <c r="K31" s="8"/>
    </row>
    <row r="32" spans="4:11" x14ac:dyDescent="0.25">
      <c r="D32" s="7"/>
      <c r="F32" s="30"/>
      <c r="G32" s="30"/>
      <c r="H32" s="31"/>
      <c r="I32" s="32" t="str">
        <f>IFERROR(Tabela2[[#This Row],[Atual]]/Tabela2[[#This Row],[Objetivo]]," ")</f>
        <v xml:space="preserve"> </v>
      </c>
      <c r="J32" s="30" t="str">
        <f>IF(Tabela2[[#This Row],[Percentual]]=" "," ",IF(Tabela2[[#This Row],[Percentual]]=1,"Completo","Em andamento"))</f>
        <v xml:space="preserve"> </v>
      </c>
      <c r="K32" s="8"/>
    </row>
    <row r="33" spans="4:11" x14ac:dyDescent="0.25">
      <c r="D33" s="7"/>
      <c r="F33" s="30"/>
      <c r="G33" s="30"/>
      <c r="H33" s="31"/>
      <c r="I33" s="32" t="str">
        <f>IFERROR(Tabela2[[#This Row],[Atual]]/Tabela2[[#This Row],[Objetivo]]," ")</f>
        <v xml:space="preserve"> </v>
      </c>
      <c r="J33" s="30" t="str">
        <f>IF(Tabela2[[#This Row],[Percentual]]=" "," ",IF(Tabela2[[#This Row],[Percentual]]=1,"Completo","Em andamento"))</f>
        <v xml:space="preserve"> </v>
      </c>
      <c r="K33" s="8"/>
    </row>
    <row r="34" spans="4:11" x14ac:dyDescent="0.25">
      <c r="D34" s="7"/>
      <c r="F34" s="30"/>
      <c r="G34" s="30"/>
      <c r="H34" s="31"/>
      <c r="I34" s="32" t="str">
        <f>IFERROR(Tabela2[[#This Row],[Atual]]/Tabela2[[#This Row],[Objetivo]]," ")</f>
        <v xml:space="preserve"> </v>
      </c>
      <c r="J34" s="30" t="str">
        <f>IF(Tabela2[[#This Row],[Percentual]]=" "," ",IF(Tabela2[[#This Row],[Percentual]]=1,"Completo","Em andamento"))</f>
        <v xml:space="preserve"> </v>
      </c>
      <c r="K34" s="8"/>
    </row>
    <row r="35" spans="4:11" x14ac:dyDescent="0.25">
      <c r="D35" s="7"/>
      <c r="F35" s="30"/>
      <c r="G35" s="30"/>
      <c r="H35" s="31"/>
      <c r="I35" s="32" t="str">
        <f>IFERROR(Tabela2[[#This Row],[Atual]]/Tabela2[[#This Row],[Objetivo]]," ")</f>
        <v xml:space="preserve"> </v>
      </c>
      <c r="J35" s="30" t="str">
        <f>IF(Tabela2[[#This Row],[Percentual]]=" "," ",IF(Tabela2[[#This Row],[Percentual]]=1,"Completo","Em andamento"))</f>
        <v xml:space="preserve"> </v>
      </c>
      <c r="K35" s="8"/>
    </row>
    <row r="36" spans="4:11" x14ac:dyDescent="0.25">
      <c r="D36" s="7"/>
      <c r="F36" s="30"/>
      <c r="G36" s="30"/>
      <c r="H36" s="31"/>
      <c r="I36" s="32" t="str">
        <f>IFERROR(Tabela2[[#This Row],[Atual]]/Tabela2[[#This Row],[Objetivo]]," ")</f>
        <v xml:space="preserve"> </v>
      </c>
      <c r="J36" s="30" t="str">
        <f>IF(Tabela2[[#This Row],[Percentual]]=" "," ",IF(Tabela2[[#This Row],[Percentual]]=1,"Completo","Em andamento"))</f>
        <v xml:space="preserve"> </v>
      </c>
      <c r="K36" s="8"/>
    </row>
    <row r="37" spans="4:11" x14ac:dyDescent="0.25">
      <c r="D37" s="7"/>
      <c r="F37" s="30"/>
      <c r="G37" s="30"/>
      <c r="H37" s="31"/>
      <c r="I37" s="32" t="str">
        <f>IFERROR(Tabela2[[#This Row],[Atual]]/Tabela2[[#This Row],[Objetivo]]," ")</f>
        <v xml:space="preserve"> </v>
      </c>
      <c r="J37" s="30" t="str">
        <f>IF(Tabela2[[#This Row],[Percentual]]=" "," ",IF(Tabela2[[#This Row],[Percentual]]=1,"Completo","Em andamento"))</f>
        <v xml:space="preserve"> </v>
      </c>
      <c r="K37" s="8"/>
    </row>
    <row r="38" spans="4:11" x14ac:dyDescent="0.25">
      <c r="D38" s="7"/>
      <c r="F38" s="30"/>
      <c r="G38" s="30"/>
      <c r="H38" s="31"/>
      <c r="I38" s="32" t="str">
        <f>IFERROR(Tabela2[[#This Row],[Atual]]/Tabela2[[#This Row],[Objetivo]]," ")</f>
        <v xml:space="preserve"> </v>
      </c>
      <c r="J38" s="30" t="str">
        <f>IF(Tabela2[[#This Row],[Percentual]]=" "," ",IF(Tabela2[[#This Row],[Percentual]]=1,"Completo","Em andamento"))</f>
        <v xml:space="preserve"> </v>
      </c>
      <c r="K38" s="8"/>
    </row>
    <row r="39" spans="4:11" x14ac:dyDescent="0.25">
      <c r="D39" s="7"/>
      <c r="F39" s="30"/>
      <c r="G39" s="30"/>
      <c r="H39" s="31"/>
      <c r="I39" s="32" t="str">
        <f>IFERROR(Tabela2[[#This Row],[Atual]]/Tabela2[[#This Row],[Objetivo]]," ")</f>
        <v xml:space="preserve"> </v>
      </c>
      <c r="J39" s="30" t="str">
        <f>IF(Tabela2[[#This Row],[Percentual]]=" "," ",IF(Tabela2[[#This Row],[Percentual]]=1,"Completo","Em andamento"))</f>
        <v xml:space="preserve"> </v>
      </c>
      <c r="K39" s="8"/>
    </row>
    <row r="40" spans="4:11" ht="15.75" thickBot="1" x14ac:dyDescent="0.3">
      <c r="D40" s="10"/>
      <c r="E40" s="11"/>
      <c r="F40" s="11"/>
      <c r="G40" s="11"/>
      <c r="H40" s="11"/>
      <c r="I40" s="11"/>
      <c r="J40" s="11"/>
      <c r="K40" s="12"/>
    </row>
  </sheetData>
  <sheetProtection sheet="1" objects="1" scenarios="1"/>
  <protectedRanges>
    <protectedRange sqref="E5:H39" name="Intervalo1"/>
  </protectedRanges>
  <mergeCells count="1">
    <mergeCell ref="E3:J3"/>
  </mergeCells>
  <conditionalFormatting sqref="I5:I39">
    <cfRule type="dataBar" priority="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{301CF195-094D-4D3F-87ED-5A8BDF5DB75F}</x14:id>
        </ext>
      </extLst>
    </cfRule>
  </conditionalFormatting>
  <dataValidations count="1">
    <dataValidation type="list" allowBlank="1" showInputMessage="1" showErrorMessage="1" sqref="F5:F39" xr:uid="{C329C7B0-9B34-4EDC-99C0-37EE18D34DF5}">
      <formula1>$P$2:$P$13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1CF195-094D-4D3F-87ED-5A8BDF5DB75F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I5:I39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787E-7AB5-4B2C-B4E6-E141CDC2641F}">
  <dimension ref="A1:W27"/>
  <sheetViews>
    <sheetView showGridLines="0" zoomScale="75" zoomScaleNormal="75" workbookViewId="0">
      <selection activeCell="W2" sqref="W2"/>
    </sheetView>
  </sheetViews>
  <sheetFormatPr defaultRowHeight="15" x14ac:dyDescent="0.25"/>
  <sheetData>
    <row r="1" spans="1:23" x14ac:dyDescent="0.25">
      <c r="A1" s="43" t="str">
        <f>Finanças!F3</f>
        <v>Finanças Janeiro - 2026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3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  <c r="W2" s="1" t="str">
        <f>IF(Finanças!J14&lt;0,"Prejuízo de","Lucro de")</f>
        <v>Prejuízo de</v>
      </c>
    </row>
    <row r="3" spans="1:23" x14ac:dyDescent="0.2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</row>
    <row r="4" spans="1:23" x14ac:dyDescent="0.25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4"/>
    </row>
    <row r="5" spans="1:23" x14ac:dyDescent="0.25">
      <c r="A5" s="1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4"/>
    </row>
    <row r="6" spans="1:23" x14ac:dyDescent="0.25">
      <c r="A6" s="1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4"/>
    </row>
    <row r="7" spans="1:23" x14ac:dyDescent="0.25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4"/>
    </row>
    <row r="8" spans="1:23" x14ac:dyDescent="0.25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4"/>
    </row>
    <row r="9" spans="1:23" x14ac:dyDescent="0.25">
      <c r="A9" s="7"/>
      <c r="T9" s="8"/>
    </row>
    <row r="10" spans="1:23" x14ac:dyDescent="0.25">
      <c r="A10" s="7"/>
      <c r="T10" s="8"/>
    </row>
    <row r="11" spans="1:23" x14ac:dyDescent="0.25">
      <c r="A11" s="7"/>
      <c r="T11" s="8"/>
    </row>
    <row r="12" spans="1:23" x14ac:dyDescent="0.25">
      <c r="A12" s="7"/>
      <c r="T12" s="8"/>
    </row>
    <row r="13" spans="1:23" x14ac:dyDescent="0.25">
      <c r="A13" s="7"/>
      <c r="T13" s="8"/>
    </row>
    <row r="14" spans="1:23" x14ac:dyDescent="0.25">
      <c r="A14" s="7"/>
      <c r="T14" s="8"/>
    </row>
    <row r="15" spans="1:23" x14ac:dyDescent="0.25">
      <c r="A15" s="7"/>
      <c r="T15" s="8"/>
    </row>
    <row r="16" spans="1:23" x14ac:dyDescent="0.25">
      <c r="A16" s="7"/>
      <c r="T16" s="8"/>
    </row>
    <row r="17" spans="1:20" x14ac:dyDescent="0.25">
      <c r="A17" s="7"/>
      <c r="T17" s="8"/>
    </row>
    <row r="18" spans="1:20" x14ac:dyDescent="0.25">
      <c r="A18" s="7"/>
      <c r="T18" s="8"/>
    </row>
    <row r="19" spans="1:20" x14ac:dyDescent="0.25">
      <c r="A19" s="7"/>
      <c r="T19" s="8"/>
    </row>
    <row r="20" spans="1:20" x14ac:dyDescent="0.25">
      <c r="A20" s="7"/>
      <c r="T20" s="8"/>
    </row>
    <row r="21" spans="1:20" x14ac:dyDescent="0.25">
      <c r="A21" s="7"/>
      <c r="T21" s="8"/>
    </row>
    <row r="22" spans="1:20" x14ac:dyDescent="0.25">
      <c r="A22" s="7"/>
      <c r="T22" s="8"/>
    </row>
    <row r="23" spans="1:20" x14ac:dyDescent="0.25">
      <c r="A23" s="7"/>
      <c r="T23" s="8"/>
    </row>
    <row r="24" spans="1:20" x14ac:dyDescent="0.25">
      <c r="A24" s="7"/>
      <c r="T24" s="8"/>
    </row>
    <row r="25" spans="1:20" x14ac:dyDescent="0.25">
      <c r="A25" s="7"/>
      <c r="T25" s="8"/>
    </row>
    <row r="26" spans="1:20" x14ac:dyDescent="0.25">
      <c r="A26" s="7"/>
      <c r="T26" s="8"/>
    </row>
    <row r="27" spans="1:20" ht="15.75" thickBot="1" x14ac:dyDescent="0.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</row>
  </sheetData>
  <mergeCells count="1">
    <mergeCell ref="A1:T3"/>
  </mergeCells>
  <pageMargins left="0.511811024" right="0.511811024" top="0.78740157499999996" bottom="0.78740157499999996" header="0.31496062000000002" footer="0.31496062000000002"/>
  <drawing r:id="rId1"/>
  <extLst>
    <ext xmlns:x15="http://schemas.microsoft.com/office/spreadsheetml/2010/11/main" uri="{3A4CF648-6AED-40f4-86FF-DC5316D8AED3}">
      <x14:slicerList xmlns:x14="http://schemas.microsoft.com/office/spreadsheetml/2009/9/main">
        <x14:slicer r:id="rId2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0057-FB26-4B2B-AC66-117410075007}">
  <dimension ref="A1:T27"/>
  <sheetViews>
    <sheetView showGridLines="0" zoomScale="70" zoomScaleNormal="70" workbookViewId="0">
      <selection activeCell="Y26" sqref="Y26"/>
    </sheetView>
  </sheetViews>
  <sheetFormatPr defaultRowHeight="15" x14ac:dyDescent="0.25"/>
  <cols>
    <col min="1" max="16384" width="9.140625" style="16"/>
  </cols>
  <sheetData>
    <row r="1" spans="1:20" x14ac:dyDescent="0.25">
      <c r="A1" s="43" t="str">
        <f>Metas!E3</f>
        <v>Metas - 2026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x14ac:dyDescent="0.2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</row>
    <row r="4" spans="1:20" x14ac:dyDescent="0.25">
      <c r="A4" s="17"/>
      <c r="T4" s="18"/>
    </row>
    <row r="5" spans="1:20" x14ac:dyDescent="0.25">
      <c r="A5" s="17"/>
      <c r="T5" s="18"/>
    </row>
    <row r="6" spans="1:20" x14ac:dyDescent="0.25">
      <c r="A6" s="17"/>
      <c r="T6" s="18"/>
    </row>
    <row r="7" spans="1:20" x14ac:dyDescent="0.25">
      <c r="A7" s="17"/>
      <c r="T7" s="18"/>
    </row>
    <row r="8" spans="1:20" x14ac:dyDescent="0.25">
      <c r="A8" s="17"/>
      <c r="T8" s="18"/>
    </row>
    <row r="9" spans="1:20" x14ac:dyDescent="0.25">
      <c r="A9" s="17"/>
      <c r="T9" s="18"/>
    </row>
    <row r="10" spans="1:20" x14ac:dyDescent="0.25">
      <c r="A10" s="17"/>
      <c r="T10" s="18"/>
    </row>
    <row r="11" spans="1:20" x14ac:dyDescent="0.25">
      <c r="A11" s="17"/>
      <c r="T11" s="18"/>
    </row>
    <row r="12" spans="1:20" x14ac:dyDescent="0.25">
      <c r="A12" s="17"/>
      <c r="T12" s="18"/>
    </row>
    <row r="13" spans="1:20" x14ac:dyDescent="0.25">
      <c r="A13" s="17"/>
      <c r="T13" s="18"/>
    </row>
    <row r="14" spans="1:20" x14ac:dyDescent="0.25">
      <c r="A14" s="17"/>
      <c r="T14" s="18"/>
    </row>
    <row r="15" spans="1:20" x14ac:dyDescent="0.25">
      <c r="A15" s="17"/>
      <c r="T15" s="18"/>
    </row>
    <row r="16" spans="1:20" x14ac:dyDescent="0.25">
      <c r="A16" s="17"/>
      <c r="T16" s="18"/>
    </row>
    <row r="17" spans="1:20" x14ac:dyDescent="0.25">
      <c r="A17" s="17"/>
      <c r="T17" s="18"/>
    </row>
    <row r="18" spans="1:20" x14ac:dyDescent="0.25">
      <c r="A18" s="17"/>
      <c r="T18" s="18"/>
    </row>
    <row r="19" spans="1:20" x14ac:dyDescent="0.25">
      <c r="A19" s="17"/>
      <c r="T19" s="18"/>
    </row>
    <row r="20" spans="1:20" x14ac:dyDescent="0.25">
      <c r="A20" s="17"/>
      <c r="T20" s="18"/>
    </row>
    <row r="21" spans="1:20" x14ac:dyDescent="0.25">
      <c r="A21" s="17"/>
      <c r="T21" s="18"/>
    </row>
    <row r="22" spans="1:20" x14ac:dyDescent="0.25">
      <c r="A22" s="17"/>
      <c r="T22" s="18"/>
    </row>
    <row r="23" spans="1:20" x14ac:dyDescent="0.25">
      <c r="A23" s="17"/>
      <c r="T23" s="18"/>
    </row>
    <row r="24" spans="1:20" x14ac:dyDescent="0.25">
      <c r="A24" s="17"/>
      <c r="T24" s="18"/>
    </row>
    <row r="25" spans="1:20" x14ac:dyDescent="0.25">
      <c r="A25" s="17"/>
      <c r="T25" s="18"/>
    </row>
    <row r="26" spans="1:20" x14ac:dyDescent="0.25">
      <c r="A26" s="17"/>
      <c r="T26" s="18"/>
    </row>
    <row r="27" spans="1:20" ht="15.75" thickBot="1" x14ac:dyDescent="0.3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</row>
  </sheetData>
  <mergeCells count="1">
    <mergeCell ref="A1:T3"/>
  </mergeCells>
  <pageMargins left="0.511811024" right="0.511811024" top="0.78740157499999996" bottom="0.78740157499999996" header="0.31496062000000002" footer="0.31496062000000002"/>
  <drawing r:id="rId1"/>
  <extLst>
    <ext xmlns:x15="http://schemas.microsoft.com/office/spreadsheetml/2010/11/main" uri="{3A4CF648-6AED-40f4-86FF-DC5316D8AED3}">
      <x14:slicerList xmlns:x14="http://schemas.microsoft.com/office/spreadsheetml/2009/9/main"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HomePage</vt:lpstr>
      <vt:lpstr>Finanças</vt:lpstr>
      <vt:lpstr>Metas</vt:lpstr>
      <vt:lpstr>Dash Finanças</vt:lpstr>
      <vt:lpstr>Dash-metas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César Junior</dc:creator>
  <cp:lastModifiedBy>Silvio César Junior</cp:lastModifiedBy>
  <dcterms:created xsi:type="dcterms:W3CDTF">2026-01-02T13:39:16Z</dcterms:created>
  <dcterms:modified xsi:type="dcterms:W3CDTF">2026-01-02T21:02:49Z</dcterms:modified>
</cp:coreProperties>
</file>